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vrapet01\Documents\Kalkulace 2021\Servisní\"/>
    </mc:Choice>
  </mc:AlternateContent>
  <bookViews>
    <workbookView xWindow="0" yWindow="0" windowWidth="23040" windowHeight="9390"/>
  </bookViews>
  <sheets>
    <sheet name="Vzor kalkulace obce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0" l="1"/>
  <c r="C23" i="10"/>
  <c r="H23" i="10"/>
  <c r="H5" i="10" l="1"/>
  <c r="H39" i="10" l="1"/>
  <c r="H32" i="10"/>
  <c r="H21" i="10"/>
  <c r="H16" i="10"/>
  <c r="H13" i="10"/>
  <c r="H10" i="10"/>
  <c r="H29" i="10" l="1"/>
  <c r="H30" i="10" s="1"/>
  <c r="H31" i="10" s="1"/>
  <c r="C39" i="10" l="1"/>
  <c r="D38" i="10"/>
  <c r="D39" i="10" s="1"/>
  <c r="D34" i="10"/>
  <c r="C32" i="10"/>
  <c r="D21" i="10"/>
  <c r="C21" i="10"/>
  <c r="D16" i="10"/>
  <c r="C16" i="10"/>
  <c r="D13" i="10"/>
  <c r="C13" i="10"/>
  <c r="D10" i="10"/>
  <c r="C10" i="10"/>
  <c r="D5" i="10"/>
  <c r="C5" i="10"/>
  <c r="D32" i="10" l="1"/>
  <c r="D29" i="10"/>
  <c r="C29" i="10"/>
  <c r="C30" i="10" s="1"/>
  <c r="C31" i="10" s="1"/>
  <c r="D30" i="10" l="1"/>
  <c r="D31" i="10" s="1"/>
</calcChain>
</file>

<file path=xl/sharedStrings.xml><?xml version="1.0" encoding="utf-8"?>
<sst xmlns="http://schemas.openxmlformats.org/spreadsheetml/2006/main" count="76" uniqueCount="73">
  <si>
    <t>1.</t>
  </si>
  <si>
    <t>Materiál</t>
  </si>
  <si>
    <t>1.1.</t>
  </si>
  <si>
    <t>Surová voda podzemní + povrchová</t>
  </si>
  <si>
    <t>1.2.</t>
  </si>
  <si>
    <t>PV převzatá + odpadní voda předaná</t>
  </si>
  <si>
    <t>1.3.</t>
  </si>
  <si>
    <t>Chemikálie</t>
  </si>
  <si>
    <t>1.4.</t>
  </si>
  <si>
    <t>Ostatní materiál</t>
  </si>
  <si>
    <t xml:space="preserve">2. </t>
  </si>
  <si>
    <t>Energie</t>
  </si>
  <si>
    <t>2.1.</t>
  </si>
  <si>
    <t>Elektrická energie</t>
  </si>
  <si>
    <t>2.2.</t>
  </si>
  <si>
    <t>Ostatní energie</t>
  </si>
  <si>
    <t>3.</t>
  </si>
  <si>
    <t>Mzdy</t>
  </si>
  <si>
    <t>3.1.</t>
  </si>
  <si>
    <t>Přímé mzdy</t>
  </si>
  <si>
    <t>3.2.</t>
  </si>
  <si>
    <t>Ostatní osobní náklady</t>
  </si>
  <si>
    <t>4.</t>
  </si>
  <si>
    <t>Ostatní přímé náklady</t>
  </si>
  <si>
    <t>4.1.</t>
  </si>
  <si>
    <t>Odpisy a prostředky obnovy</t>
  </si>
  <si>
    <t>4.2.</t>
  </si>
  <si>
    <t>Opravy infrastrukturního majetku</t>
  </si>
  <si>
    <t>4.3.</t>
  </si>
  <si>
    <t>Nájem infrastrukturního majetku</t>
  </si>
  <si>
    <t>4.4.</t>
  </si>
  <si>
    <t>Prostředky obnovy infrastrukturního majetku</t>
  </si>
  <si>
    <t>5.</t>
  </si>
  <si>
    <t>Provozní náklady</t>
  </si>
  <si>
    <t>5.1.</t>
  </si>
  <si>
    <t>Poplatky za vypouštění odpadních vod</t>
  </si>
  <si>
    <t>5.2.</t>
  </si>
  <si>
    <t>Ostatní provozní náklady externí</t>
  </si>
  <si>
    <t>5.3.</t>
  </si>
  <si>
    <t>Ostatní provozní náklady ve vlastní režii</t>
  </si>
  <si>
    <t>6.</t>
  </si>
  <si>
    <t>Finanční náklady</t>
  </si>
  <si>
    <t>7.</t>
  </si>
  <si>
    <t>Finanční výnosy</t>
  </si>
  <si>
    <t>8.</t>
  </si>
  <si>
    <t>Výrobní režie</t>
  </si>
  <si>
    <t>9.</t>
  </si>
  <si>
    <t>Správní režie</t>
  </si>
  <si>
    <t>10.</t>
  </si>
  <si>
    <t>Úplné vlastní náklady</t>
  </si>
  <si>
    <t>11.</t>
  </si>
  <si>
    <t>Zisk</t>
  </si>
  <si>
    <t>Zisk v %</t>
  </si>
  <si>
    <t>12.</t>
  </si>
  <si>
    <t>Úplné vlastní náklady vč. zisku</t>
  </si>
  <si>
    <t>13.</t>
  </si>
  <si>
    <t>14.</t>
  </si>
  <si>
    <t>15.</t>
  </si>
  <si>
    <t>Vodné</t>
  </si>
  <si>
    <t>Stočné</t>
  </si>
  <si>
    <t>Skutečnost 01-09/2020</t>
  </si>
  <si>
    <t>Očekávaná skutečnost 2020</t>
  </si>
  <si>
    <r>
      <t>Cena za 1 m3</t>
    </r>
    <r>
      <rPr>
        <sz val="9"/>
        <rFont val="Verdana"/>
        <family val="2"/>
        <charset val="238"/>
      </rPr>
      <t xml:space="preserve"> (vč. 15% DPH)</t>
    </r>
  </si>
  <si>
    <r>
      <t>Cena za 1 m3</t>
    </r>
    <r>
      <rPr>
        <sz val="9"/>
        <rFont val="Verdana"/>
        <family val="2"/>
        <charset val="238"/>
      </rPr>
      <t xml:space="preserve"> (vč. 10% DPH)</t>
    </r>
  </si>
  <si>
    <r>
      <t>Cena za 1 m3</t>
    </r>
    <r>
      <rPr>
        <sz val="9"/>
        <rFont val="Verdana"/>
        <family val="2"/>
        <charset val="238"/>
      </rPr>
      <t xml:space="preserve"> (bez DPH)</t>
    </r>
  </si>
  <si>
    <t>Skutečnost 01-10/2020</t>
  </si>
  <si>
    <t>Počet obyvatel obce</t>
  </si>
  <si>
    <r>
      <t>Spotřeba vody na obyvatele v m</t>
    </r>
    <r>
      <rPr>
        <b/>
        <vertAlign val="superscript"/>
        <sz val="9"/>
        <rFont val="Verdana"/>
        <family val="2"/>
        <charset val="238"/>
      </rPr>
      <t>3</t>
    </r>
  </si>
  <si>
    <r>
      <t xml:space="preserve">Fakturované množství vody </t>
    </r>
    <r>
      <rPr>
        <sz val="9"/>
        <rFont val="Verdana"/>
        <family val="2"/>
        <charset val="238"/>
      </rPr>
      <t>(v m3)</t>
    </r>
  </si>
  <si>
    <t xml:space="preserve"> </t>
  </si>
  <si>
    <t>Kalkulace 2021</t>
  </si>
  <si>
    <t>Skuhrov</t>
  </si>
  <si>
    <t>SÚC 74,78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</si>
</sst>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Verdana"/>
      <family val="2"/>
      <charset val="238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1"/>
      <color theme="1"/>
      <name val="Calibri"/>
      <family val="2"/>
      <scheme val="minor"/>
    </font>
    <font>
      <b/>
      <i/>
      <sz val="11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Verdana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vertAlign val="superscript"/>
      <sz val="9"/>
      <name val="Verdana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/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/>
    </xf>
    <xf numFmtId="3" fontId="5" fillId="5" borderId="27" xfId="0" applyNumberFormat="1" applyFont="1" applyFill="1" applyBorder="1" applyAlignment="1">
      <alignment horizontal="right" indent="1"/>
    </xf>
    <xf numFmtId="3" fontId="5" fillId="5" borderId="21" xfId="0" applyNumberFormat="1" applyFont="1" applyFill="1" applyBorder="1" applyAlignment="1">
      <alignment horizontal="right" indent="1"/>
    </xf>
    <xf numFmtId="0" fontId="5" fillId="5" borderId="8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3" fontId="5" fillId="5" borderId="28" xfId="0" applyNumberFormat="1" applyFont="1" applyFill="1" applyBorder="1" applyAlignment="1">
      <alignment horizontal="right" indent="1"/>
    </xf>
    <xf numFmtId="3" fontId="5" fillId="5" borderId="20" xfId="0" applyNumberFormat="1" applyFont="1" applyFill="1" applyBorder="1" applyAlignment="1">
      <alignment horizontal="right" indent="1"/>
    </xf>
    <xf numFmtId="9" fontId="5" fillId="5" borderId="28" xfId="1" applyNumberFormat="1" applyFont="1" applyFill="1" applyBorder="1" applyAlignment="1">
      <alignment horizontal="right" indent="1"/>
    </xf>
    <xf numFmtId="9" fontId="5" fillId="5" borderId="20" xfId="1" applyNumberFormat="1" applyFont="1" applyFill="1" applyBorder="1" applyAlignment="1">
      <alignment horizontal="right" indent="1"/>
    </xf>
    <xf numFmtId="0" fontId="5" fillId="5" borderId="11" xfId="0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3" fontId="5" fillId="6" borderId="31" xfId="0" applyNumberFormat="1" applyFont="1" applyFill="1" applyBorder="1" applyAlignment="1">
      <alignment horizontal="right" indent="1"/>
    </xf>
    <xf numFmtId="3" fontId="5" fillId="6" borderId="32" xfId="0" applyNumberFormat="1" applyFont="1" applyFill="1" applyBorder="1" applyAlignment="1">
      <alignment horizontal="right" indent="1"/>
    </xf>
    <xf numFmtId="3" fontId="7" fillId="6" borderId="28" xfId="0" applyNumberFormat="1" applyFont="1" applyFill="1" applyBorder="1" applyAlignment="1" applyProtection="1">
      <alignment horizontal="right" indent="1"/>
      <protection locked="0"/>
    </xf>
    <xf numFmtId="3" fontId="7" fillId="6" borderId="20" xfId="0" applyNumberFormat="1" applyFont="1" applyFill="1" applyBorder="1" applyAlignment="1" applyProtection="1">
      <alignment horizontal="right" indent="1"/>
      <protection locked="0"/>
    </xf>
    <xf numFmtId="3" fontId="7" fillId="6" borderId="23" xfId="0" applyNumberFormat="1" applyFont="1" applyFill="1" applyBorder="1" applyAlignment="1" applyProtection="1">
      <alignment horizontal="right" indent="1"/>
      <protection locked="0"/>
    </xf>
    <xf numFmtId="3" fontId="7" fillId="6" borderId="29" xfId="0" applyNumberFormat="1" applyFont="1" applyFill="1" applyBorder="1" applyAlignment="1" applyProtection="1">
      <alignment horizontal="right" indent="1"/>
      <protection locked="0"/>
    </xf>
    <xf numFmtId="3" fontId="7" fillId="6" borderId="24" xfId="0" applyNumberFormat="1" applyFont="1" applyFill="1" applyBorder="1" applyAlignment="1" applyProtection="1">
      <alignment horizontal="right" indent="1"/>
      <protection locked="0"/>
    </xf>
    <xf numFmtId="3" fontId="8" fillId="6" borderId="30" xfId="0" applyNumberFormat="1" applyFont="1" applyFill="1" applyBorder="1" applyAlignment="1" applyProtection="1">
      <alignment horizontal="right" indent="1"/>
      <protection locked="0"/>
    </xf>
    <xf numFmtId="3" fontId="8" fillId="6" borderId="25" xfId="0" applyNumberFormat="1" applyFont="1" applyFill="1" applyBorder="1" applyAlignment="1" applyProtection="1">
      <alignment horizontal="right" indent="1"/>
      <protection locked="0"/>
    </xf>
    <xf numFmtId="3" fontId="8" fillId="6" borderId="26" xfId="0" applyNumberFormat="1" applyFont="1" applyFill="1" applyBorder="1" applyAlignment="1" applyProtection="1">
      <alignment horizontal="right" indent="1"/>
      <protection locked="0"/>
    </xf>
    <xf numFmtId="3" fontId="8" fillId="6" borderId="23" xfId="0" applyNumberFormat="1" applyFont="1" applyFill="1" applyBorder="1" applyAlignment="1" applyProtection="1">
      <alignment horizontal="right" indent="1"/>
      <protection locked="0"/>
    </xf>
    <xf numFmtId="3" fontId="8" fillId="6" borderId="29" xfId="0" applyNumberFormat="1" applyFont="1" applyFill="1" applyBorder="1" applyAlignment="1" applyProtection="1">
      <alignment horizontal="right" indent="1"/>
      <protection locked="0"/>
    </xf>
    <xf numFmtId="3" fontId="8" fillId="6" borderId="24" xfId="0" applyNumberFormat="1" applyFont="1" applyFill="1" applyBorder="1" applyAlignment="1" applyProtection="1">
      <alignment horizontal="right" indent="1"/>
      <protection locked="0"/>
    </xf>
    <xf numFmtId="4" fontId="5" fillId="5" borderId="5" xfId="0" applyNumberFormat="1" applyFont="1" applyFill="1" applyBorder="1" applyAlignment="1">
      <alignment horizontal="center" vertical="center"/>
    </xf>
    <xf numFmtId="0" fontId="10" fillId="0" borderId="0" xfId="0" applyFont="1"/>
    <xf numFmtId="49" fontId="3" fillId="2" borderId="34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3" fontId="5" fillId="5" borderId="30" xfId="0" applyNumberFormat="1" applyFont="1" applyFill="1" applyBorder="1" applyAlignment="1">
      <alignment horizontal="right" indent="1"/>
    </xf>
    <xf numFmtId="3" fontId="5" fillId="5" borderId="25" xfId="0" applyNumberFormat="1" applyFont="1" applyFill="1" applyBorder="1" applyAlignment="1">
      <alignment horizontal="right" indent="1"/>
    </xf>
    <xf numFmtId="3" fontId="5" fillId="5" borderId="36" xfId="0" applyNumberFormat="1" applyFont="1" applyFill="1" applyBorder="1" applyAlignment="1">
      <alignment horizontal="right" indent="1"/>
    </xf>
    <xf numFmtId="3" fontId="7" fillId="6" borderId="37" xfId="0" applyNumberFormat="1" applyFont="1" applyFill="1" applyBorder="1" applyAlignment="1" applyProtection="1">
      <alignment horizontal="right" indent="1"/>
      <protection locked="0"/>
    </xf>
    <xf numFmtId="3" fontId="7" fillId="6" borderId="35" xfId="0" applyNumberFormat="1" applyFont="1" applyFill="1" applyBorder="1" applyAlignment="1" applyProtection="1">
      <alignment horizontal="right" indent="1"/>
      <protection locked="0"/>
    </xf>
    <xf numFmtId="3" fontId="5" fillId="5" borderId="30" xfId="0" applyNumberFormat="1" applyFont="1" applyFill="1" applyBorder="1" applyAlignment="1" applyProtection="1">
      <alignment horizontal="right" indent="1"/>
      <protection locked="0"/>
    </xf>
    <xf numFmtId="3" fontId="5" fillId="5" borderId="25" xfId="0" applyNumberFormat="1" applyFont="1" applyFill="1" applyBorder="1" applyAlignment="1" applyProtection="1">
      <alignment horizontal="right" indent="1"/>
      <protection locked="0"/>
    </xf>
    <xf numFmtId="3" fontId="5" fillId="5" borderId="36" xfId="0" applyNumberFormat="1" applyFont="1" applyFill="1" applyBorder="1" applyAlignment="1" applyProtection="1">
      <alignment horizontal="right" indent="1"/>
      <protection locked="0"/>
    </xf>
    <xf numFmtId="3" fontId="5" fillId="5" borderId="37" xfId="0" applyNumberFormat="1" applyFont="1" applyFill="1" applyBorder="1" applyAlignment="1" applyProtection="1">
      <alignment horizontal="right" indent="1"/>
      <protection locked="0"/>
    </xf>
    <xf numFmtId="3" fontId="8" fillId="6" borderId="36" xfId="0" applyNumberFormat="1" applyFont="1" applyFill="1" applyBorder="1" applyAlignment="1" applyProtection="1">
      <alignment horizontal="right" indent="1"/>
      <protection locked="0"/>
    </xf>
    <xf numFmtId="3" fontId="8" fillId="6" borderId="38" xfId="0" applyNumberFormat="1" applyFont="1" applyFill="1" applyBorder="1" applyAlignment="1" applyProtection="1">
      <alignment horizontal="right" indent="1"/>
      <protection locked="0"/>
    </xf>
    <xf numFmtId="3" fontId="8" fillId="6" borderId="35" xfId="0" applyNumberFormat="1" applyFont="1" applyFill="1" applyBorder="1" applyAlignment="1" applyProtection="1">
      <alignment horizontal="right" indent="1"/>
      <protection locked="0"/>
    </xf>
    <xf numFmtId="3" fontId="5" fillId="5" borderId="39" xfId="0" applyNumberFormat="1" applyFont="1" applyFill="1" applyBorder="1" applyAlignment="1">
      <alignment horizontal="right" indent="1"/>
    </xf>
    <xf numFmtId="3" fontId="5" fillId="5" borderId="37" xfId="0" applyNumberFormat="1" applyFont="1" applyFill="1" applyBorder="1" applyAlignment="1">
      <alignment horizontal="right" indent="1"/>
    </xf>
    <xf numFmtId="9" fontId="5" fillId="5" borderId="37" xfId="1" applyNumberFormat="1" applyFont="1" applyFill="1" applyBorder="1" applyAlignment="1">
      <alignment horizontal="right" indent="1"/>
    </xf>
    <xf numFmtId="3" fontId="12" fillId="5" borderId="26" xfId="0" applyNumberFormat="1" applyFont="1" applyFill="1" applyBorder="1" applyAlignment="1">
      <alignment horizontal="right" indent="1"/>
    </xf>
    <xf numFmtId="3" fontId="12" fillId="5" borderId="23" xfId="0" applyNumberFormat="1" applyFont="1" applyFill="1" applyBorder="1" applyAlignment="1">
      <alignment horizontal="right" indent="1"/>
    </xf>
    <xf numFmtId="3" fontId="5" fillId="5" borderId="38" xfId="0" applyNumberFormat="1" applyFont="1" applyFill="1" applyBorder="1" applyAlignment="1">
      <alignment horizontal="right" indent="1"/>
    </xf>
    <xf numFmtId="3" fontId="5" fillId="6" borderId="40" xfId="0" applyNumberFormat="1" applyFont="1" applyFill="1" applyBorder="1" applyAlignment="1">
      <alignment horizontal="right" indent="1"/>
    </xf>
    <xf numFmtId="4" fontId="5" fillId="6" borderId="4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6" borderId="34" xfId="0" applyNumberFormat="1" applyFont="1" applyFill="1" applyBorder="1" applyAlignment="1">
      <alignment horizontal="center" vertical="center"/>
    </xf>
    <xf numFmtId="4" fontId="5" fillId="5" borderId="26" xfId="0" applyNumberFormat="1" applyFont="1" applyFill="1" applyBorder="1" applyAlignment="1">
      <alignment horizontal="center" vertical="center"/>
    </xf>
    <xf numFmtId="4" fontId="5" fillId="5" borderId="23" xfId="0" applyNumberFormat="1" applyFont="1" applyFill="1" applyBorder="1" applyAlignment="1">
      <alignment horizontal="center" vertical="center"/>
    </xf>
    <xf numFmtId="4" fontId="5" fillId="5" borderId="38" xfId="0" applyNumberFormat="1" applyFont="1" applyFill="1" applyBorder="1" applyAlignment="1">
      <alignment horizontal="center" vertical="center"/>
    </xf>
    <xf numFmtId="4" fontId="5" fillId="5" borderId="42" xfId="0" applyNumberFormat="1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center" vertical="center"/>
    </xf>
    <xf numFmtId="3" fontId="5" fillId="6" borderId="41" xfId="0" applyNumberFormat="1" applyFont="1" applyFill="1" applyBorder="1" applyAlignment="1">
      <alignment horizontal="right" indent="1"/>
    </xf>
    <xf numFmtId="3" fontId="5" fillId="5" borderId="22" xfId="0" applyNumberFormat="1" applyFont="1" applyFill="1" applyBorder="1" applyAlignment="1">
      <alignment horizontal="right" indent="1"/>
    </xf>
    <xf numFmtId="3" fontId="5" fillId="5" borderId="34" xfId="0" applyNumberFormat="1" applyFont="1" applyFill="1" applyBorder="1" applyAlignment="1">
      <alignment horizontal="right" indent="1"/>
    </xf>
    <xf numFmtId="4" fontId="5" fillId="5" borderId="42" xfId="0" applyNumberFormat="1" applyFont="1" applyFill="1" applyBorder="1" applyAlignment="1">
      <alignment horizontal="right" indent="1"/>
    </xf>
    <xf numFmtId="4" fontId="5" fillId="5" borderId="45" xfId="0" applyNumberFormat="1" applyFont="1" applyFill="1" applyBorder="1" applyAlignment="1">
      <alignment horizontal="right" indent="1"/>
    </xf>
    <xf numFmtId="4" fontId="5" fillId="5" borderId="44" xfId="0" applyNumberFormat="1" applyFont="1" applyFill="1" applyBorder="1" applyAlignment="1">
      <alignment horizontal="right" indent="1"/>
    </xf>
    <xf numFmtId="0" fontId="11" fillId="0" borderId="0" xfId="0" applyFont="1"/>
    <xf numFmtId="0" fontId="13" fillId="0" borderId="0" xfId="0" applyFont="1"/>
    <xf numFmtId="49" fontId="5" fillId="5" borderId="2" xfId="0" applyNumberFormat="1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left" vertical="center"/>
    </xf>
    <xf numFmtId="49" fontId="5" fillId="5" borderId="5" xfId="0" applyNumberFormat="1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left" vertical="center"/>
    </xf>
    <xf numFmtId="4" fontId="5" fillId="5" borderId="47" xfId="0" applyNumberFormat="1" applyFont="1" applyFill="1" applyBorder="1" applyAlignment="1">
      <alignment horizontal="left" vertical="center"/>
    </xf>
    <xf numFmtId="4" fontId="5" fillId="0" borderId="46" xfId="0" applyNumberFormat="1" applyFont="1" applyFill="1" applyBorder="1" applyAlignment="1">
      <alignment horizontal="left" vertical="center"/>
    </xf>
    <xf numFmtId="4" fontId="5" fillId="5" borderId="11" xfId="0" applyNumberFormat="1" applyFont="1" applyFill="1" applyBorder="1" applyAlignment="1">
      <alignment horizontal="left" vertical="center"/>
    </xf>
    <xf numFmtId="4" fontId="5" fillId="5" borderId="43" xfId="0" applyNumberFormat="1" applyFont="1" applyFill="1" applyBorder="1" applyAlignment="1">
      <alignment horizontal="right" indent="1"/>
    </xf>
    <xf numFmtId="4" fontId="5" fillId="0" borderId="41" xfId="0" applyNumberFormat="1" applyFont="1" applyFill="1" applyBorder="1" applyAlignment="1">
      <alignment horizontal="center" vertical="center"/>
    </xf>
    <xf numFmtId="3" fontId="5" fillId="5" borderId="26" xfId="0" applyNumberFormat="1" applyFont="1" applyFill="1" applyBorder="1" applyAlignment="1">
      <alignment horizontal="right" indent="1"/>
    </xf>
    <xf numFmtId="3" fontId="5" fillId="5" borderId="23" xfId="0" applyNumberFormat="1" applyFont="1" applyFill="1" applyBorder="1" applyAlignment="1">
      <alignment horizontal="right" indent="1"/>
    </xf>
    <xf numFmtId="0" fontId="15" fillId="0" borderId="0" xfId="0" applyFont="1"/>
    <xf numFmtId="0" fontId="16" fillId="0" borderId="0" xfId="0" applyFont="1" applyAlignment="1">
      <alignment horizont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33" xfId="0" applyNumberFormat="1" applyFont="1" applyFill="1" applyBorder="1" applyAlignment="1">
      <alignment horizontal="center" vertical="center"/>
    </xf>
    <xf numFmtId="49" fontId="2" fillId="6" borderId="7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2"/>
    <cellStyle name="Procenta" xfId="1" builtinId="5"/>
    <cellStyle name="Procen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H36" sqref="H36"/>
    </sheetView>
  </sheetViews>
  <sheetFormatPr defaultRowHeight="15" x14ac:dyDescent="0.25"/>
  <cols>
    <col min="1" max="1" width="5.7109375" customWidth="1"/>
    <col min="2" max="2" width="41.5703125" customWidth="1"/>
    <col min="3" max="4" width="14.28515625" style="1" customWidth="1"/>
    <col min="5" max="6" width="14.28515625" style="1" hidden="1" customWidth="1"/>
    <col min="7" max="7" width="2.7109375" style="1" customWidth="1"/>
    <col min="8" max="8" width="14.28515625" style="93" customWidth="1"/>
  </cols>
  <sheetData>
    <row r="1" spans="1:8" x14ac:dyDescent="0.25">
      <c r="A1" s="1"/>
      <c r="B1" s="1"/>
    </row>
    <row r="2" spans="1:8" s="1" customFormat="1" ht="6" customHeight="1" thickBot="1" x14ac:dyDescent="0.3">
      <c r="A2" s="56"/>
      <c r="H2" s="93"/>
    </row>
    <row r="3" spans="1:8" x14ac:dyDescent="0.25">
      <c r="A3" s="108" t="s">
        <v>71</v>
      </c>
      <c r="B3" s="109"/>
      <c r="C3" s="112" t="s">
        <v>58</v>
      </c>
      <c r="D3" s="113"/>
      <c r="E3" s="112" t="s">
        <v>59</v>
      </c>
      <c r="F3" s="113"/>
      <c r="H3" s="57" t="s">
        <v>58</v>
      </c>
    </row>
    <row r="4" spans="1:8" ht="45.6" customHeight="1" thickBot="1" x14ac:dyDescent="0.3">
      <c r="A4" s="110"/>
      <c r="B4" s="111"/>
      <c r="C4" s="26" t="s">
        <v>65</v>
      </c>
      <c r="D4" s="27" t="s">
        <v>61</v>
      </c>
      <c r="E4" s="26" t="s">
        <v>60</v>
      </c>
      <c r="F4" s="27" t="s">
        <v>61</v>
      </c>
      <c r="H4" s="58" t="s">
        <v>70</v>
      </c>
    </row>
    <row r="5" spans="1:8" ht="15.6" customHeight="1" thickTop="1" thickBot="1" x14ac:dyDescent="0.3">
      <c r="A5" s="38" t="s">
        <v>0</v>
      </c>
      <c r="B5" s="28" t="s">
        <v>1</v>
      </c>
      <c r="C5" s="59">
        <f t="shared" ref="C5:D5" si="0">SUM(C6:C9)</f>
        <v>36268</v>
      </c>
      <c r="D5" s="60">
        <f t="shared" si="0"/>
        <v>40000</v>
      </c>
      <c r="E5" s="59"/>
      <c r="F5" s="60"/>
      <c r="H5" s="61">
        <f t="shared" ref="H5" si="1">SUM(H6:H9)</f>
        <v>45000</v>
      </c>
    </row>
    <row r="6" spans="1:8" ht="15.6" customHeight="1" thickTop="1" x14ac:dyDescent="0.25">
      <c r="A6" s="2" t="s">
        <v>2</v>
      </c>
      <c r="B6" s="14" t="s">
        <v>3</v>
      </c>
      <c r="C6" s="44"/>
      <c r="D6" s="45"/>
      <c r="E6" s="44"/>
      <c r="F6" s="45"/>
      <c r="H6" s="62"/>
    </row>
    <row r="7" spans="1:8" ht="15.6" customHeight="1" x14ac:dyDescent="0.25">
      <c r="A7" s="3" t="s">
        <v>4</v>
      </c>
      <c r="B7" s="15" t="s">
        <v>5</v>
      </c>
      <c r="C7" s="44"/>
      <c r="D7" s="45"/>
      <c r="E7" s="44"/>
      <c r="F7" s="45"/>
      <c r="H7" s="62"/>
    </row>
    <row r="8" spans="1:8" ht="15.6" customHeight="1" x14ac:dyDescent="0.25">
      <c r="A8" s="3" t="s">
        <v>6</v>
      </c>
      <c r="B8" s="15" t="s">
        <v>7</v>
      </c>
      <c r="C8" s="44">
        <v>8124</v>
      </c>
      <c r="D8" s="45">
        <v>10000</v>
      </c>
      <c r="E8" s="44"/>
      <c r="F8" s="45"/>
      <c r="H8" s="62">
        <v>15000</v>
      </c>
    </row>
    <row r="9" spans="1:8" ht="15.6" customHeight="1" thickBot="1" x14ac:dyDescent="0.3">
      <c r="A9" s="4" t="s">
        <v>8</v>
      </c>
      <c r="B9" s="16" t="s">
        <v>9</v>
      </c>
      <c r="C9" s="47">
        <v>28144</v>
      </c>
      <c r="D9" s="48">
        <v>30000</v>
      </c>
      <c r="E9" s="47"/>
      <c r="F9" s="48"/>
      <c r="H9" s="63">
        <v>30000</v>
      </c>
    </row>
    <row r="10" spans="1:8" ht="15.6" customHeight="1" thickTop="1" thickBot="1" x14ac:dyDescent="0.3">
      <c r="A10" s="39" t="s">
        <v>10</v>
      </c>
      <c r="B10" s="31" t="s">
        <v>11</v>
      </c>
      <c r="C10" s="64">
        <f t="shared" ref="C10:D10" si="2">+C11+C12</f>
        <v>40488</v>
      </c>
      <c r="D10" s="65">
        <f t="shared" si="2"/>
        <v>40488</v>
      </c>
      <c r="E10" s="64"/>
      <c r="F10" s="65"/>
      <c r="H10" s="66">
        <f t="shared" ref="H10" si="3">+H11+H12</f>
        <v>41000</v>
      </c>
    </row>
    <row r="11" spans="1:8" ht="15.6" customHeight="1" thickTop="1" x14ac:dyDescent="0.25">
      <c r="A11" s="5" t="s">
        <v>12</v>
      </c>
      <c r="B11" s="17" t="s">
        <v>13</v>
      </c>
      <c r="C11" s="44">
        <v>40488</v>
      </c>
      <c r="D11" s="45">
        <v>40488</v>
      </c>
      <c r="E11" s="44"/>
      <c r="F11" s="45"/>
      <c r="H11" s="62">
        <v>41000</v>
      </c>
    </row>
    <row r="12" spans="1:8" ht="15.6" customHeight="1" thickBot="1" x14ac:dyDescent="0.3">
      <c r="A12" s="6" t="s">
        <v>14</v>
      </c>
      <c r="B12" s="18" t="s">
        <v>15</v>
      </c>
      <c r="C12" s="47"/>
      <c r="D12" s="48"/>
      <c r="E12" s="47"/>
      <c r="F12" s="48"/>
      <c r="H12" s="63"/>
    </row>
    <row r="13" spans="1:8" ht="15.6" customHeight="1" thickTop="1" thickBot="1" x14ac:dyDescent="0.3">
      <c r="A13" s="39" t="s">
        <v>16</v>
      </c>
      <c r="B13" s="31" t="s">
        <v>17</v>
      </c>
      <c r="C13" s="64">
        <f t="shared" ref="C13:D13" si="4">+C14+C15</f>
        <v>35000</v>
      </c>
      <c r="D13" s="65">
        <f t="shared" si="4"/>
        <v>35000</v>
      </c>
      <c r="E13" s="64"/>
      <c r="F13" s="65"/>
      <c r="H13" s="66">
        <f t="shared" ref="H13" si="5">+H14+H15</f>
        <v>0</v>
      </c>
    </row>
    <row r="14" spans="1:8" ht="15.6" customHeight="1" thickTop="1" x14ac:dyDescent="0.25">
      <c r="A14" s="7" t="s">
        <v>18</v>
      </c>
      <c r="B14" s="19" t="s">
        <v>19</v>
      </c>
      <c r="C14" s="44"/>
      <c r="D14" s="45"/>
      <c r="E14" s="44"/>
      <c r="F14" s="45"/>
      <c r="H14" s="62"/>
    </row>
    <row r="15" spans="1:8" ht="15.6" customHeight="1" thickBot="1" x14ac:dyDescent="0.3">
      <c r="A15" s="4" t="s">
        <v>20</v>
      </c>
      <c r="B15" s="16" t="s">
        <v>21</v>
      </c>
      <c r="C15" s="47">
        <v>35000</v>
      </c>
      <c r="D15" s="48">
        <v>35000</v>
      </c>
      <c r="E15" s="47"/>
      <c r="F15" s="48"/>
      <c r="H15" s="63"/>
    </row>
    <row r="16" spans="1:8" ht="15.6" customHeight="1" thickTop="1" thickBot="1" x14ac:dyDescent="0.3">
      <c r="A16" s="39" t="s">
        <v>22</v>
      </c>
      <c r="B16" s="31" t="s">
        <v>23</v>
      </c>
      <c r="C16" s="64">
        <f>SUM(C17:C20)</f>
        <v>308987</v>
      </c>
      <c r="D16" s="65">
        <f>SUM(D17:D20)</f>
        <v>373412</v>
      </c>
      <c r="E16" s="64"/>
      <c r="F16" s="65"/>
      <c r="H16" s="66">
        <f>SUM(H17:H20)</f>
        <v>320372</v>
      </c>
    </row>
    <row r="17" spans="1:8" ht="15.6" customHeight="1" thickTop="1" x14ac:dyDescent="0.25">
      <c r="A17" s="3" t="s">
        <v>24</v>
      </c>
      <c r="B17" s="14" t="s">
        <v>25</v>
      </c>
      <c r="C17" s="44">
        <v>304510</v>
      </c>
      <c r="D17" s="45">
        <v>365412</v>
      </c>
      <c r="E17" s="44"/>
      <c r="F17" s="45"/>
      <c r="H17" s="62">
        <v>312372</v>
      </c>
    </row>
    <row r="18" spans="1:8" ht="15.6" customHeight="1" x14ac:dyDescent="0.25">
      <c r="A18" s="3" t="s">
        <v>26</v>
      </c>
      <c r="B18" s="15" t="s">
        <v>27</v>
      </c>
      <c r="C18" s="44">
        <v>4477</v>
      </c>
      <c r="D18" s="45">
        <v>8000</v>
      </c>
      <c r="E18" s="44"/>
      <c r="F18" s="45"/>
      <c r="H18" s="62">
        <v>8000</v>
      </c>
    </row>
    <row r="19" spans="1:8" ht="15.6" customHeight="1" x14ac:dyDescent="0.25">
      <c r="A19" s="8" t="s">
        <v>28</v>
      </c>
      <c r="B19" s="20" t="s">
        <v>29</v>
      </c>
      <c r="C19" s="44"/>
      <c r="D19" s="45"/>
      <c r="E19" s="44"/>
      <c r="F19" s="45"/>
      <c r="H19" s="62"/>
    </row>
    <row r="20" spans="1:8" ht="15.6" customHeight="1" thickBot="1" x14ac:dyDescent="0.3">
      <c r="A20" s="3" t="s">
        <v>30</v>
      </c>
      <c r="B20" s="15" t="s">
        <v>31</v>
      </c>
      <c r="C20" s="47"/>
      <c r="D20" s="48"/>
      <c r="E20" s="47"/>
      <c r="F20" s="48"/>
      <c r="H20" s="63"/>
    </row>
    <row r="21" spans="1:8" ht="15.6" customHeight="1" thickTop="1" thickBot="1" x14ac:dyDescent="0.3">
      <c r="A21" s="39" t="s">
        <v>32</v>
      </c>
      <c r="B21" s="31" t="s">
        <v>33</v>
      </c>
      <c r="C21" s="64">
        <f t="shared" ref="C21:D21" si="6">SUM(C22:C24)</f>
        <v>74532</v>
      </c>
      <c r="D21" s="65">
        <f t="shared" si="6"/>
        <v>124220</v>
      </c>
      <c r="E21" s="64"/>
      <c r="F21" s="65"/>
      <c r="H21" s="67">
        <f t="shared" ref="H21" si="7">SUM(H22:H24)</f>
        <v>298128</v>
      </c>
    </row>
    <row r="22" spans="1:8" ht="15.6" customHeight="1" thickTop="1" x14ac:dyDescent="0.25">
      <c r="A22" s="3" t="s">
        <v>34</v>
      </c>
      <c r="B22" s="15" t="s">
        <v>35</v>
      </c>
      <c r="C22" s="44"/>
      <c r="D22" s="45"/>
      <c r="E22" s="44"/>
      <c r="F22" s="45"/>
      <c r="H22" s="62"/>
    </row>
    <row r="23" spans="1:8" ht="15.6" customHeight="1" x14ac:dyDescent="0.25">
      <c r="A23" s="3" t="s">
        <v>36</v>
      </c>
      <c r="B23" s="15" t="s">
        <v>37</v>
      </c>
      <c r="C23" s="44">
        <f>24844*3</f>
        <v>74532</v>
      </c>
      <c r="D23" s="46">
        <f>24844*5</f>
        <v>124220</v>
      </c>
      <c r="E23" s="44"/>
      <c r="F23" s="46"/>
      <c r="G23" s="1" t="s">
        <v>69</v>
      </c>
      <c r="H23" s="62">
        <f>24844*12</f>
        <v>298128</v>
      </c>
    </row>
    <row r="24" spans="1:8" ht="15.6" customHeight="1" thickBot="1" x14ac:dyDescent="0.3">
      <c r="A24" s="4" t="s">
        <v>38</v>
      </c>
      <c r="B24" s="16" t="s">
        <v>39</v>
      </c>
      <c r="C24" s="47"/>
      <c r="D24" s="48"/>
      <c r="E24" s="47"/>
      <c r="F24" s="48"/>
      <c r="H24" s="63"/>
    </row>
    <row r="25" spans="1:8" ht="15.6" customHeight="1" thickTop="1" x14ac:dyDescent="0.25">
      <c r="A25" s="9" t="s">
        <v>40</v>
      </c>
      <c r="B25" s="21" t="s">
        <v>41</v>
      </c>
      <c r="C25" s="49"/>
      <c r="D25" s="50"/>
      <c r="E25" s="49"/>
      <c r="F25" s="50"/>
      <c r="H25" s="68"/>
    </row>
    <row r="26" spans="1:8" ht="15.6" customHeight="1" x14ac:dyDescent="0.25">
      <c r="A26" s="10" t="s">
        <v>42</v>
      </c>
      <c r="B26" s="22" t="s">
        <v>43</v>
      </c>
      <c r="C26" s="51"/>
      <c r="D26" s="52"/>
      <c r="E26" s="51"/>
      <c r="F26" s="52"/>
      <c r="H26" s="69"/>
    </row>
    <row r="27" spans="1:8" ht="15.6" customHeight="1" x14ac:dyDescent="0.25">
      <c r="A27" s="11" t="s">
        <v>44</v>
      </c>
      <c r="B27" s="23" t="s">
        <v>45</v>
      </c>
      <c r="C27" s="51"/>
      <c r="D27" s="52"/>
      <c r="E27" s="51"/>
      <c r="F27" s="52"/>
      <c r="H27" s="69"/>
    </row>
    <row r="28" spans="1:8" ht="15.6" customHeight="1" thickBot="1" x14ac:dyDescent="0.3">
      <c r="A28" s="12" t="s">
        <v>46</v>
      </c>
      <c r="B28" s="24" t="s">
        <v>47</v>
      </c>
      <c r="C28" s="53"/>
      <c r="D28" s="54"/>
      <c r="E28" s="53"/>
      <c r="F28" s="54"/>
      <c r="H28" s="70"/>
    </row>
    <row r="29" spans="1:8" ht="15.6" customHeight="1" thickTop="1" thickBot="1" x14ac:dyDescent="0.3">
      <c r="A29" s="39" t="s">
        <v>48</v>
      </c>
      <c r="B29" s="31" t="s">
        <v>49</v>
      </c>
      <c r="C29" s="29">
        <f t="shared" ref="C29:D29" si="8">+C5+C10+C13+C16+C25+C27+C28+C21-C26</f>
        <v>495275</v>
      </c>
      <c r="D29" s="30">
        <f t="shared" si="8"/>
        <v>613120</v>
      </c>
      <c r="E29" s="29"/>
      <c r="F29" s="30"/>
      <c r="H29" s="71">
        <f t="shared" ref="H29" si="9">+H5+H10+H13+H16+H25+H27+H28+H21-H26</f>
        <v>704500</v>
      </c>
    </row>
    <row r="30" spans="1:8" ht="15.6" customHeight="1" thickTop="1" x14ac:dyDescent="0.25">
      <c r="A30" s="40" t="s">
        <v>50</v>
      </c>
      <c r="B30" s="32" t="s">
        <v>51</v>
      </c>
      <c r="C30" s="33">
        <f>C32-C29</f>
        <v>-495275</v>
      </c>
      <c r="D30" s="34">
        <f t="shared" ref="D30" si="10">D32-D29</f>
        <v>-521120</v>
      </c>
      <c r="E30" s="33"/>
      <c r="F30" s="34"/>
      <c r="H30" s="72">
        <f>H32-H29</f>
        <v>-562000</v>
      </c>
    </row>
    <row r="31" spans="1:8" ht="15.6" customHeight="1" x14ac:dyDescent="0.25">
      <c r="A31" s="40"/>
      <c r="B31" s="32" t="s">
        <v>52</v>
      </c>
      <c r="C31" s="35">
        <f t="shared" ref="C31:D31" si="11">+C30/C29</f>
        <v>-1</v>
      </c>
      <c r="D31" s="36">
        <f t="shared" si="11"/>
        <v>-0.84994780793319413</v>
      </c>
      <c r="E31" s="35"/>
      <c r="F31" s="36"/>
      <c r="H31" s="73">
        <f t="shared" ref="H31" si="12">+H30/H29</f>
        <v>-0.79772888573456358</v>
      </c>
    </row>
    <row r="32" spans="1:8" ht="15.6" customHeight="1" x14ac:dyDescent="0.25">
      <c r="A32" s="41" t="s">
        <v>53</v>
      </c>
      <c r="B32" s="37" t="s">
        <v>54</v>
      </c>
      <c r="C32" s="104">
        <f>C34*C33</f>
        <v>0</v>
      </c>
      <c r="D32" s="105">
        <f t="shared" ref="D32" si="13">D34*D33</f>
        <v>92000</v>
      </c>
      <c r="E32" s="74"/>
      <c r="F32" s="75"/>
      <c r="H32" s="76">
        <f>H34*H33</f>
        <v>142500</v>
      </c>
    </row>
    <row r="33" spans="1:8" ht="15.6" customHeight="1" thickBot="1" x14ac:dyDescent="0.3">
      <c r="A33" s="13" t="s">
        <v>55</v>
      </c>
      <c r="B33" s="25" t="s">
        <v>68</v>
      </c>
      <c r="C33" s="42"/>
      <c r="D33" s="43">
        <v>2300</v>
      </c>
      <c r="E33" s="42"/>
      <c r="F33" s="43"/>
      <c r="H33" s="77">
        <v>2500</v>
      </c>
    </row>
    <row r="34" spans="1:8" x14ac:dyDescent="0.25">
      <c r="A34" s="103" t="s">
        <v>56</v>
      </c>
      <c r="B34" s="100" t="s">
        <v>64</v>
      </c>
      <c r="C34" s="78">
        <v>40</v>
      </c>
      <c r="D34" s="79">
        <f>C34</f>
        <v>40</v>
      </c>
      <c r="E34" s="78"/>
      <c r="F34" s="79"/>
      <c r="H34" s="80">
        <v>57</v>
      </c>
    </row>
    <row r="35" spans="1:8" x14ac:dyDescent="0.25">
      <c r="A35" s="81" t="s">
        <v>57</v>
      </c>
      <c r="B35" s="101" t="s">
        <v>62</v>
      </c>
      <c r="C35" s="81">
        <v>40</v>
      </c>
      <c r="D35" s="82">
        <v>40</v>
      </c>
      <c r="E35" s="81"/>
      <c r="F35" s="82"/>
      <c r="H35" s="83"/>
    </row>
    <row r="36" spans="1:8" ht="15.75" thickBot="1" x14ac:dyDescent="0.3">
      <c r="A36" s="55" t="s">
        <v>57</v>
      </c>
      <c r="B36" s="99" t="s">
        <v>63</v>
      </c>
      <c r="C36" s="84">
        <v>40</v>
      </c>
      <c r="D36" s="85">
        <v>40</v>
      </c>
      <c r="E36" s="84"/>
      <c r="F36" s="85"/>
      <c r="H36" s="86">
        <v>57</v>
      </c>
    </row>
    <row r="37" spans="1:8" ht="15.75" thickBot="1" x14ac:dyDescent="0.3">
      <c r="A37" s="1"/>
      <c r="B37" s="1"/>
      <c r="H37" s="106"/>
    </row>
    <row r="38" spans="1:8" x14ac:dyDescent="0.25">
      <c r="A38" s="95"/>
      <c r="B38" s="96" t="s">
        <v>66</v>
      </c>
      <c r="C38" s="87">
        <v>540</v>
      </c>
      <c r="D38" s="88">
        <f>C38</f>
        <v>540</v>
      </c>
      <c r="E38" s="87"/>
      <c r="F38" s="88"/>
      <c r="H38" s="89">
        <v>540</v>
      </c>
    </row>
    <row r="39" spans="1:8" ht="15.75" thickBot="1" x14ac:dyDescent="0.3">
      <c r="A39" s="97"/>
      <c r="B39" s="98" t="s">
        <v>67</v>
      </c>
      <c r="C39" s="90">
        <f>C33/C38</f>
        <v>0</v>
      </c>
      <c r="D39" s="91">
        <f>D33/D38</f>
        <v>4.2592592592592595</v>
      </c>
      <c r="E39" s="90"/>
      <c r="F39" s="102"/>
      <c r="H39" s="92">
        <f>H33/H38</f>
        <v>4.6296296296296298</v>
      </c>
    </row>
    <row r="40" spans="1:8" x14ac:dyDescent="0.25">
      <c r="H40" s="107" t="s">
        <v>72</v>
      </c>
    </row>
    <row r="41" spans="1:8" x14ac:dyDescent="0.25">
      <c r="H41" s="1"/>
    </row>
    <row r="42" spans="1:8" x14ac:dyDescent="0.25">
      <c r="C42" s="93"/>
      <c r="D42" s="93"/>
      <c r="E42" s="93"/>
      <c r="F42" s="93"/>
    </row>
    <row r="43" spans="1:8" x14ac:dyDescent="0.25">
      <c r="C43" s="93"/>
      <c r="D43" s="93"/>
      <c r="E43" s="93"/>
      <c r="F43" s="93"/>
    </row>
    <row r="44" spans="1:8" x14ac:dyDescent="0.25">
      <c r="C44" s="93"/>
      <c r="D44" s="93"/>
      <c r="E44" s="93"/>
      <c r="F44" s="93"/>
    </row>
    <row r="45" spans="1:8" x14ac:dyDescent="0.25">
      <c r="C45" s="93"/>
      <c r="D45" s="93"/>
      <c r="E45" s="93"/>
      <c r="F45" s="93"/>
    </row>
    <row r="46" spans="1:8" x14ac:dyDescent="0.25">
      <c r="C46" s="93"/>
      <c r="D46" s="93"/>
      <c r="E46" s="93"/>
      <c r="F46" s="93"/>
    </row>
    <row r="47" spans="1:8" x14ac:dyDescent="0.25">
      <c r="C47" s="94"/>
      <c r="D47" s="94"/>
      <c r="E47" s="94"/>
      <c r="F47" s="94"/>
    </row>
    <row r="48" spans="1:8" x14ac:dyDescent="0.25">
      <c r="C48" s="93"/>
      <c r="D48" s="93"/>
      <c r="E48" s="93"/>
      <c r="F48" s="93"/>
    </row>
    <row r="49" spans="3:6" x14ac:dyDescent="0.25">
      <c r="C49" s="93"/>
      <c r="D49" s="93"/>
      <c r="E49" s="93"/>
      <c r="F49" s="93"/>
    </row>
    <row r="50" spans="3:6" x14ac:dyDescent="0.25">
      <c r="C50" s="93"/>
      <c r="D50" s="93"/>
      <c r="E50" s="93"/>
      <c r="F50" s="93"/>
    </row>
    <row r="51" spans="3:6" x14ac:dyDescent="0.25">
      <c r="C51" s="93"/>
      <c r="D51" s="93"/>
      <c r="E51" s="93"/>
      <c r="F51" s="93"/>
    </row>
    <row r="52" spans="3:6" x14ac:dyDescent="0.25">
      <c r="C52" s="93"/>
      <c r="D52" s="93"/>
      <c r="E52" s="93"/>
      <c r="F52" s="93"/>
    </row>
  </sheetData>
  <mergeCells count="3">
    <mergeCell ref="A3:B4"/>
    <mergeCell ref="C3:D3"/>
    <mergeCell ref="E3:F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 kalkulace obce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Fritschová</dc:creator>
  <cp:lastModifiedBy>Havránek Petr</cp:lastModifiedBy>
  <cp:lastPrinted>2021-01-05T11:20:19Z</cp:lastPrinted>
  <dcterms:created xsi:type="dcterms:W3CDTF">2015-11-04T20:54:56Z</dcterms:created>
  <dcterms:modified xsi:type="dcterms:W3CDTF">2021-01-05T11:37:00Z</dcterms:modified>
</cp:coreProperties>
</file>